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1ED449EA-284C-4A6F-BF87-666C6A804957}" xr6:coauthVersionLast="47" xr6:coauthVersionMax="47" xr10:uidLastSave="{00000000-0000-0000-0000-000000000000}"/>
  <bookViews>
    <workbookView xWindow="3570" yWindow="1005" windowWidth="23415" windowHeight="13095" xr2:uid="{00000000-000D-0000-FFFF-FFFF00000000}"/>
  </bookViews>
  <sheets>
    <sheet name="SMZ,YOK,TYO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5" i="1" l="1"/>
  <c r="L14" i="1"/>
  <c r="N14" i="1" s="1"/>
  <c r="L13" i="1"/>
  <c r="L12" i="1"/>
  <c r="M12" i="1" s="1"/>
  <c r="L11" i="1"/>
  <c r="M19" i="1"/>
  <c r="L19" i="1"/>
  <c r="N19" i="1" s="1"/>
  <c r="K19" i="1"/>
  <c r="J19" i="1"/>
  <c r="I19" i="1"/>
  <c r="M18" i="1"/>
  <c r="L18" i="1"/>
  <c r="N18" i="1" s="1"/>
  <c r="K18" i="1"/>
  <c r="J18" i="1"/>
  <c r="I18" i="1"/>
  <c r="N17" i="1"/>
  <c r="M17" i="1"/>
  <c r="L17" i="1"/>
  <c r="K17" i="1"/>
  <c r="L16" i="1"/>
  <c r="N16" i="1" s="1"/>
  <c r="K16" i="1"/>
  <c r="J16" i="1"/>
  <c r="I16" i="1"/>
  <c r="N15" i="1"/>
  <c r="K15" i="1"/>
  <c r="J15" i="1"/>
  <c r="I15" i="1"/>
  <c r="M14" i="1"/>
  <c r="N13" i="1"/>
  <c r="K13" i="1"/>
  <c r="N12" i="1"/>
  <c r="K12" i="1"/>
  <c r="J12" i="1"/>
  <c r="I12" i="1"/>
  <c r="M11" i="1"/>
  <c r="K11" i="1"/>
  <c r="J11" i="1"/>
  <c r="I11" i="1"/>
  <c r="M15" i="1" l="1"/>
  <c r="M13" i="1"/>
  <c r="M16" i="1"/>
  <c r="N11" i="1"/>
</calcChain>
</file>

<file path=xl/sharedStrings.xml><?xml version="1.0" encoding="utf-8"?>
<sst xmlns="http://schemas.openxmlformats.org/spreadsheetml/2006/main" count="71" uniqueCount="56">
  <si>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</si>
  <si>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</si>
  <si>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</si>
  <si>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</si>
  <si>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</si>
  <si>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</si>
  <si>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</si>
  <si>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</si>
  <si>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</si>
  <si>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</si>
  <si>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</si>
  <si>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</si>
  <si>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</si>
  <si>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</si>
  <si>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</si>
  <si>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</si>
  <si>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</si>
  <si>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</si>
  <si>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</si>
  <si>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</si>
  <si>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</si>
  <si>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</si>
  <si>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</si>
  <si>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</si>
  <si>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</si>
  <si>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</si>
  <si>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</si>
  <si>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</si>
  <si>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</si>
  <si>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</si>
  <si>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</si>
  <si>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</si>
  <si>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YM COSMOS</t>
    <phoneticPr fontId="4"/>
  </si>
  <si>
    <t>HYUNDAI FORWARD</t>
    <phoneticPr fontId="4"/>
  </si>
  <si>
    <t>SEATTLE BRIDGE</t>
    <phoneticPr fontId="4"/>
  </si>
  <si>
    <t>CORNEILLE</t>
    <phoneticPr fontId="4"/>
  </si>
  <si>
    <t xml:space="preserve">008E </t>
    <phoneticPr fontId="4"/>
  </si>
  <si>
    <t>077E</t>
    <phoneticPr fontId="4"/>
  </si>
  <si>
    <t>086E</t>
    <phoneticPr fontId="4"/>
  </si>
  <si>
    <t>*09/11</t>
    <phoneticPr fontId="4"/>
  </si>
  <si>
    <t>*09/12</t>
    <phoneticPr fontId="4"/>
  </si>
  <si>
    <t>186E</t>
    <phoneticPr fontId="4"/>
  </si>
  <si>
    <t>*09/18</t>
    <phoneticPr fontId="4"/>
  </si>
  <si>
    <t>*09/19</t>
    <phoneticPr fontId="4"/>
  </si>
  <si>
    <t>*09/22</t>
    <phoneticPr fontId="4"/>
  </si>
  <si>
    <t>ONE SAN DIEGO</t>
    <phoneticPr fontId="4"/>
  </si>
  <si>
    <t>ONE PREMIUM</t>
    <phoneticPr fontId="4"/>
  </si>
  <si>
    <t>099E</t>
    <phoneticPr fontId="4"/>
  </si>
  <si>
    <t>YM PLUM</t>
    <phoneticPr fontId="4"/>
  </si>
  <si>
    <t>190E</t>
    <phoneticPr fontId="4"/>
  </si>
  <si>
    <t>165E</t>
    <phoneticPr fontId="4"/>
  </si>
  <si>
    <t>*10/09</t>
    <phoneticPr fontId="4"/>
  </si>
  <si>
    <t>*10/10</t>
    <phoneticPr fontId="4"/>
  </si>
  <si>
    <t>009E</t>
    <phoneticPr fontId="4"/>
  </si>
  <si>
    <t xml:space="preserve">ONE SAN DIEGO </t>
    <phoneticPr fontId="4"/>
  </si>
  <si>
    <t>078E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</si>
</sst>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49" fontId="29" fillId="3" borderId="7" xfId="1" applyNumberFormat="1" applyFont="1" applyFill="1" applyBorder="1" applyAlignment="1">
      <alignment horizontal="center" vertical="center"/>
    </xf>
    <xf numFmtId="49" fontId="29" fillId="3" borderId="8" xfId="1" applyNumberFormat="1" applyFont="1" applyFill="1" applyBorder="1" applyAlignment="1">
      <alignment horizontal="center" vertical="center"/>
    </xf>
    <xf numFmtId="0" fontId="29" fillId="3" borderId="10" xfId="1" applyFont="1" applyFill="1" applyBorder="1" applyAlignment="1" applyProtection="1">
      <alignment horizontal="center" vertical="center"/>
      <protection locked="0"/>
    </xf>
    <xf numFmtId="0" fontId="29" fillId="5" borderId="13" xfId="1" applyFont="1" applyFill="1" applyBorder="1" applyAlignment="1" applyProtection="1">
      <alignment horizontal="center" vertical="center"/>
      <protection locked="0"/>
    </xf>
    <xf numFmtId="49" fontId="29" fillId="3" borderId="14" xfId="1" applyNumberFormat="1" applyFont="1" applyFill="1" applyBorder="1" applyAlignment="1">
      <alignment horizontal="center"/>
    </xf>
    <xf numFmtId="49" fontId="29" fillId="3" borderId="15" xfId="1" applyNumberFormat="1" applyFont="1" applyFill="1" applyBorder="1" applyAlignment="1">
      <alignment horizontal="center"/>
    </xf>
    <xf numFmtId="0" fontId="29" fillId="4" borderId="19" xfId="1" applyFont="1" applyFill="1" applyBorder="1" applyAlignment="1" applyProtection="1">
      <alignment horizontal="center" vertical="center" wrapText="1"/>
      <protection locked="0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49" fontId="29" fillId="3" borderId="23" xfId="1" applyNumberFormat="1" applyFont="1" applyFill="1" applyBorder="1" applyAlignment="1">
      <alignment horizontal="center"/>
    </xf>
    <xf numFmtId="49" fontId="29" fillId="3" borderId="24" xfId="1" applyNumberFormat="1" applyFont="1" applyFill="1" applyBorder="1" applyAlignment="1">
      <alignment horizontal="center"/>
    </xf>
    <xf numFmtId="0" fontId="29" fillId="4" borderId="24" xfId="1" applyFont="1" applyFill="1" applyBorder="1" applyAlignment="1" applyProtection="1">
      <alignment horizontal="center" vertical="center" wrapText="1"/>
      <protection locked="0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8" xfId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32" xfId="1" quotePrefix="1" applyNumberFormat="1" applyFont="1" applyBorder="1" applyAlignment="1" applyProtection="1">
      <alignment horizontal="center" vertical="center"/>
      <protection locked="0"/>
    </xf>
    <xf numFmtId="165" fontId="20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165" fontId="28" fillId="0" borderId="34" xfId="1" quotePrefix="1" applyNumberFormat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left" vertical="center"/>
      <protection locked="0"/>
    </xf>
    <xf numFmtId="0" fontId="21" fillId="0" borderId="35" xfId="1" quotePrefix="1" applyFont="1" applyBorder="1" applyAlignment="1" applyProtection="1">
      <alignment horizontal="center" vertical="center"/>
      <protection locked="0"/>
    </xf>
    <xf numFmtId="49" fontId="21" fillId="0" borderId="36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36" xfId="1" applyNumberFormat="1" applyFont="1" applyBorder="1" applyAlignment="1" applyProtection="1">
      <alignment horizontal="left" vertical="center"/>
      <protection locked="0"/>
    </xf>
    <xf numFmtId="165" fontId="20" fillId="0" borderId="39" xfId="1" applyNumberFormat="1" applyFont="1" applyBorder="1" applyAlignment="1" applyProtection="1">
      <alignment horizontal="center" vertical="center"/>
      <protection locked="0"/>
    </xf>
    <xf numFmtId="165" fontId="21" fillId="0" borderId="39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49" fontId="29" fillId="3" borderId="9" xfId="1" applyNumberFormat="1" applyFont="1" applyFill="1" applyBorder="1" applyAlignment="1">
      <alignment horizontal="center" vertical="center" wrapText="1"/>
    </xf>
    <xf numFmtId="49" fontId="29" fillId="3" borderId="16" xfId="1" applyNumberFormat="1" applyFont="1" applyFill="1" applyBorder="1" applyAlignment="1">
      <alignment horizontal="center" vertical="center" wrapText="1"/>
    </xf>
    <xf numFmtId="49" fontId="29" fillId="3" borderId="25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28" xfId="1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3" borderId="2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5" borderId="22" xfId="9" applyFont="1" applyFill="1" applyBorder="1" applyAlignment="1" applyProtection="1">
      <alignment horizontal="center" vertical="center" wrapText="1"/>
      <protection locked="0"/>
    </xf>
    <xf numFmtId="0" fontId="29" fillId="5" borderId="29" xfId="9" applyFont="1" applyFill="1" applyBorder="1" applyAlignment="1" applyProtection="1">
      <alignment horizontal="center" vertical="center" wrapText="1"/>
      <protection locked="0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7" xfId="1" applyFont="1" applyFill="1" applyBorder="1" applyAlignment="1" applyProtection="1">
      <alignment horizontal="center" vertical="center" wrapText="1"/>
      <protection locked="0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9" fillId="3" borderId="26" xfId="1" applyFont="1" applyFill="1" applyBorder="1" applyAlignment="1" applyProtection="1">
      <alignment horizontal="center" vertical="center" wrapText="1"/>
      <protection locked="0"/>
    </xf>
    <xf numFmtId="165" fontId="28" fillId="0" borderId="32" xfId="1" quotePrefix="1" applyNumberFormat="1" applyFont="1" applyBorder="1" applyAlignment="1" applyProtection="1">
      <alignment horizontal="center" vertical="center"/>
      <protection locked="0"/>
    </xf>
    <xf numFmtId="165" fontId="21" fillId="0" borderId="37" xfId="1" quotePrefix="1" applyNumberFormat="1" applyFont="1" applyBorder="1" applyAlignment="1" applyProtection="1">
      <alignment horizontal="center" vertical="center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4" zoomScale="82" zoomScaleNormal="82" workbookViewId="0">
      <selection activeCell="D21" sqref="D2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89"/>
      <c r="E1" s="9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1" t="s">
        <v>0</v>
      </c>
      <c r="C2" s="90"/>
      <c r="D2" s="90"/>
      <c r="E2" s="90"/>
      <c r="F2" s="90"/>
      <c r="G2" s="90"/>
      <c r="H2" s="90"/>
      <c r="I2" s="90"/>
      <c r="J2" s="90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0"/>
      <c r="C3" s="90"/>
      <c r="D3" s="90"/>
      <c r="E3" s="90"/>
      <c r="F3" s="90"/>
      <c r="G3" s="90"/>
      <c r="H3" s="90"/>
      <c r="I3" s="90"/>
      <c r="J3" s="90"/>
      <c r="K3" s="4"/>
      <c r="N3" s="8">
        <v>45903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2"/>
      <c r="N4" s="90"/>
      <c r="O4" s="90"/>
      <c r="P4" s="90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93" t="s">
        <v>19</v>
      </c>
      <c r="E8" s="96" t="s">
        <v>20</v>
      </c>
      <c r="F8" s="99" t="s">
        <v>21</v>
      </c>
      <c r="G8" s="109" t="s">
        <v>22</v>
      </c>
      <c r="H8" s="110"/>
      <c r="I8" s="102" t="s">
        <v>23</v>
      </c>
      <c r="J8" s="103"/>
      <c r="K8" s="104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94"/>
      <c r="E9" s="97"/>
      <c r="F9" s="100"/>
      <c r="G9" s="111" t="s">
        <v>25</v>
      </c>
      <c r="H9" s="112"/>
      <c r="I9" s="64" t="s">
        <v>26</v>
      </c>
      <c r="J9" s="65" t="s">
        <v>27</v>
      </c>
      <c r="K9" s="66" t="s">
        <v>25</v>
      </c>
      <c r="L9" s="105" t="s">
        <v>28</v>
      </c>
      <c r="M9" s="107" t="s">
        <v>29</v>
      </c>
      <c r="N9" s="107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95"/>
      <c r="E10" s="98"/>
      <c r="F10" s="101"/>
      <c r="G10" s="113"/>
      <c r="H10" s="114"/>
      <c r="I10" s="69" t="s">
        <v>31</v>
      </c>
      <c r="J10" s="70" t="s">
        <v>27</v>
      </c>
      <c r="K10" s="71" t="s">
        <v>25</v>
      </c>
      <c r="L10" s="106"/>
      <c r="M10" s="108"/>
      <c r="N10" s="10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36</v>
      </c>
      <c r="D11" s="72" t="s">
        <v>35</v>
      </c>
      <c r="E11" s="53" t="s">
        <v>36</v>
      </c>
      <c r="F11" s="54" t="s">
        <v>18</v>
      </c>
      <c r="G11" s="55">
        <v>45907</v>
      </c>
      <c r="H11" s="56">
        <v>45907</v>
      </c>
      <c r="I11" s="77">
        <f t="shared" ref="I11:I12" si="0">WORKDAY(G11,-6)</f>
        <v>45898</v>
      </c>
      <c r="J11" s="73">
        <f t="shared" ref="J11:J12" si="1">WORKDAY(G11,-5)</f>
        <v>45901</v>
      </c>
      <c r="K11" s="74">
        <f t="shared" ref="K11:K13" si="2">WORKDAY(G11,-4)</f>
        <v>45902</v>
      </c>
      <c r="L11" s="75">
        <f>H11+12</f>
        <v>45919</v>
      </c>
      <c r="M11" s="76">
        <f t="shared" ref="M11:M19" si="3">L11+3</f>
        <v>45922</v>
      </c>
      <c r="N11" s="76">
        <f t="shared" ref="N11:N19" si="4">L11+6</f>
        <v>45925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37</v>
      </c>
      <c r="D12" s="72" t="s">
        <v>45</v>
      </c>
      <c r="E12" s="53" t="s">
        <v>37</v>
      </c>
      <c r="F12" s="54" t="s">
        <v>18</v>
      </c>
      <c r="G12" s="55">
        <v>45914</v>
      </c>
      <c r="H12" s="56">
        <v>45914</v>
      </c>
      <c r="I12" s="77">
        <f t="shared" si="0"/>
        <v>45905</v>
      </c>
      <c r="J12" s="73">
        <f t="shared" si="1"/>
        <v>45908</v>
      </c>
      <c r="K12" s="74">
        <f t="shared" si="2"/>
        <v>45909</v>
      </c>
      <c r="L12" s="75">
        <f>H12+12</f>
        <v>45926</v>
      </c>
      <c r="M12" s="76">
        <f t="shared" si="3"/>
        <v>45929</v>
      </c>
      <c r="N12" s="76">
        <f t="shared" si="4"/>
        <v>45932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38</v>
      </c>
      <c r="D13" s="72" t="s">
        <v>46</v>
      </c>
      <c r="E13" s="53" t="s">
        <v>38</v>
      </c>
      <c r="F13" s="54" t="s">
        <v>18</v>
      </c>
      <c r="G13" s="55">
        <v>45921</v>
      </c>
      <c r="H13" s="56">
        <v>45921</v>
      </c>
      <c r="I13" s="80" t="s">
        <v>39</v>
      </c>
      <c r="J13" s="78" t="s">
        <v>40</v>
      </c>
      <c r="K13" s="74">
        <f t="shared" si="2"/>
        <v>45916</v>
      </c>
      <c r="L13" s="75">
        <f>H13+12</f>
        <v>45933</v>
      </c>
      <c r="M13" s="76">
        <f t="shared" si="3"/>
        <v>45936</v>
      </c>
      <c r="N13" s="76">
        <f t="shared" si="4"/>
        <v>45939</v>
      </c>
      <c r="O13" s="18"/>
      <c r="P13" s="79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39</v>
      </c>
      <c r="D14" s="72" t="s">
        <v>32</v>
      </c>
      <c r="E14" s="53" t="s">
        <v>41</v>
      </c>
      <c r="F14" s="54" t="s">
        <v>18</v>
      </c>
      <c r="G14" s="55">
        <v>45928</v>
      </c>
      <c r="H14" s="56">
        <v>45930</v>
      </c>
      <c r="I14" s="80" t="s">
        <v>42</v>
      </c>
      <c r="J14" s="78" t="s">
        <v>43</v>
      </c>
      <c r="K14" s="115" t="s">
        <v>44</v>
      </c>
      <c r="L14" s="75">
        <f>H14+12</f>
        <v>45942</v>
      </c>
      <c r="M14" s="76">
        <f t="shared" si="3"/>
        <v>45945</v>
      </c>
      <c r="N14" s="76">
        <f t="shared" si="4"/>
        <v>45948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40</v>
      </c>
      <c r="D15" s="72" t="s">
        <v>34</v>
      </c>
      <c r="E15" s="53" t="s">
        <v>47</v>
      </c>
      <c r="F15" s="54" t="s">
        <v>18</v>
      </c>
      <c r="G15" s="55">
        <v>45935</v>
      </c>
      <c r="H15" s="56">
        <v>45935</v>
      </c>
      <c r="I15" s="77">
        <f t="shared" ref="I15:I16" si="5">WORKDAY(G15,-6)</f>
        <v>45926</v>
      </c>
      <c r="J15" s="73">
        <f t="shared" ref="J15:J16" si="6">WORKDAY(G15,-5)</f>
        <v>45929</v>
      </c>
      <c r="K15" s="74">
        <f t="shared" ref="K15:K19" si="7">WORKDAY(G15,-4)</f>
        <v>45930</v>
      </c>
      <c r="L15" s="75">
        <f>H15+12</f>
        <v>45947</v>
      </c>
      <c r="M15" s="76">
        <f t="shared" si="3"/>
        <v>45950</v>
      </c>
      <c r="N15" s="76">
        <f t="shared" si="4"/>
        <v>45953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41</v>
      </c>
      <c r="D16" s="72" t="s">
        <v>48</v>
      </c>
      <c r="E16" s="53" t="s">
        <v>49</v>
      </c>
      <c r="F16" s="54" t="s">
        <v>18</v>
      </c>
      <c r="G16" s="55">
        <v>45942</v>
      </c>
      <c r="H16" s="56">
        <v>45942</v>
      </c>
      <c r="I16" s="77">
        <f t="shared" si="5"/>
        <v>45933</v>
      </c>
      <c r="J16" s="73">
        <f t="shared" si="6"/>
        <v>45936</v>
      </c>
      <c r="K16" s="74">
        <f t="shared" si="7"/>
        <v>45937</v>
      </c>
      <c r="L16" s="75">
        <f t="shared" ref="L11:L19" si="8">H16+11</f>
        <v>45953</v>
      </c>
      <c r="M16" s="76">
        <f t="shared" si="3"/>
        <v>45956</v>
      </c>
      <c r="N16" s="76">
        <f t="shared" si="4"/>
        <v>45959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42</v>
      </c>
      <c r="D17" s="72" t="s">
        <v>33</v>
      </c>
      <c r="E17" s="53" t="s">
        <v>50</v>
      </c>
      <c r="F17" s="54" t="s">
        <v>18</v>
      </c>
      <c r="G17" s="55">
        <v>45949</v>
      </c>
      <c r="H17" s="56">
        <v>45949</v>
      </c>
      <c r="I17" s="80" t="s">
        <v>51</v>
      </c>
      <c r="J17" s="78" t="s">
        <v>52</v>
      </c>
      <c r="K17" s="74">
        <f t="shared" si="7"/>
        <v>45944</v>
      </c>
      <c r="L17" s="75">
        <f t="shared" si="8"/>
        <v>45960</v>
      </c>
      <c r="M17" s="76">
        <f t="shared" si="3"/>
        <v>45963</v>
      </c>
      <c r="N17" s="76">
        <f t="shared" si="4"/>
        <v>45966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43</v>
      </c>
      <c r="D18" s="72" t="s">
        <v>35</v>
      </c>
      <c r="E18" s="53" t="s">
        <v>53</v>
      </c>
      <c r="F18" s="54" t="s">
        <v>18</v>
      </c>
      <c r="G18" s="55">
        <v>45956</v>
      </c>
      <c r="H18" s="56">
        <v>45956</v>
      </c>
      <c r="I18" s="77">
        <f t="shared" ref="I18:I19" si="9">WORKDAY(G18,-6)</f>
        <v>45947</v>
      </c>
      <c r="J18" s="73">
        <f t="shared" ref="J18:J19" si="10">WORKDAY(G18,-5)</f>
        <v>45950</v>
      </c>
      <c r="K18" s="74">
        <f t="shared" si="7"/>
        <v>45951</v>
      </c>
      <c r="L18" s="75">
        <f t="shared" si="8"/>
        <v>45967</v>
      </c>
      <c r="M18" s="76">
        <f t="shared" si="3"/>
        <v>45970</v>
      </c>
      <c r="N18" s="76">
        <f t="shared" si="4"/>
        <v>45973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81">
        <v>44</v>
      </c>
      <c r="D19" s="82" t="s">
        <v>54</v>
      </c>
      <c r="E19" s="83" t="s">
        <v>55</v>
      </c>
      <c r="F19" s="84" t="s">
        <v>18</v>
      </c>
      <c r="G19" s="85">
        <v>45963</v>
      </c>
      <c r="H19" s="86">
        <v>45963</v>
      </c>
      <c r="I19" s="116">
        <f t="shared" si="9"/>
        <v>45954</v>
      </c>
      <c r="J19" s="117">
        <f t="shared" si="10"/>
        <v>45957</v>
      </c>
      <c r="K19" s="118">
        <f t="shared" si="7"/>
        <v>45958</v>
      </c>
      <c r="L19" s="87">
        <f t="shared" si="8"/>
        <v>45974</v>
      </c>
      <c r="M19" s="88">
        <f t="shared" si="3"/>
        <v>45977</v>
      </c>
      <c r="N19" s="88">
        <f t="shared" si="4"/>
        <v>45980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2025-09-03T21:54:29Z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